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14bcc1988665eb2/Documents/IT Projects/Finance Mojito source/"/>
    </mc:Choice>
  </mc:AlternateContent>
  <xr:revisionPtr revIDLastSave="40" documentId="8_{F82C7ABA-5567-433A-BD83-8E82E49054B5}" xr6:coauthVersionLast="47" xr6:coauthVersionMax="47" xr10:uidLastSave="{4A02A39A-0CC2-4733-B57D-112DF62285C6}"/>
  <bookViews>
    <workbookView xWindow="-108" yWindow="-108" windowWidth="23256" windowHeight="12576" xr2:uid="{DE5F150B-A3B7-4783-8EE1-506A94739715}"/>
  </bookViews>
  <sheets>
    <sheet name="FIRE Numb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3" l="1"/>
  <c r="D15" i="3"/>
  <c r="D14" i="3"/>
  <c r="D13" i="3"/>
  <c r="D12" i="3"/>
  <c r="D11" i="3"/>
  <c r="D10" i="3"/>
  <c r="D9" i="3"/>
  <c r="D8" i="3"/>
  <c r="D7" i="3"/>
  <c r="D6" i="3"/>
  <c r="D16" i="3" l="1"/>
  <c r="C21" i="3" s="1"/>
  <c r="C23" i="3" s="1"/>
  <c r="D31" i="3" s="1"/>
  <c r="C43" i="3" s="1"/>
  <c r="D30" i="3" l="1"/>
  <c r="C42" i="3" s="1"/>
  <c r="D28" i="3"/>
  <c r="C40" i="3" s="1"/>
  <c r="D29" i="3"/>
  <c r="C41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93477ED-A253-4A2B-86C4-8BC8B2DBCE5C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<sst xmlns="http://schemas.openxmlformats.org/spreadsheetml/2006/main" count="50" uniqueCount="48">
  <si>
    <t>STEP 1: ANNUAL EXPENSES</t>
  </si>
  <si>
    <t>Monthly</t>
  </si>
  <si>
    <t>Yearly</t>
  </si>
  <si>
    <t>Category</t>
  </si>
  <si>
    <t>Housing</t>
  </si>
  <si>
    <t>Food</t>
  </si>
  <si>
    <t>Personal</t>
  </si>
  <si>
    <t>Debt payments</t>
  </si>
  <si>
    <t>TOTAL</t>
  </si>
  <si>
    <t>Irregular spending (average)</t>
  </si>
  <si>
    <t>STEP 2: RETIREMENT ADJUSTMENT</t>
  </si>
  <si>
    <t>Current Annual Expenses (from Step 1)</t>
  </si>
  <si>
    <t>Expected Change in Retirement (e.g., 0%, -20%, +20%)</t>
  </si>
  <si>
    <t>STEP 3: WITHDRAWAL RATE</t>
  </si>
  <si>
    <t>3.25% (50-year retirement)</t>
  </si>
  <si>
    <t>Adjustment Details</t>
  </si>
  <si>
    <t>Amount</t>
  </si>
  <si>
    <t>Adjusted Annual Expenses</t>
  </si>
  <si>
    <t>30-year retirement</t>
  </si>
  <si>
    <t>40-year retirement</t>
  </si>
  <si>
    <t>50-year retirement</t>
  </si>
  <si>
    <t>60-year retirement</t>
  </si>
  <si>
    <t>Expected Retirement Length (years)</t>
  </si>
  <si>
    <t xml:space="preserve">Withdrawal rate </t>
  </si>
  <si>
    <t>FIRE Number</t>
  </si>
  <si>
    <t>Projected CPF / EPF total savings at retirement</t>
  </si>
  <si>
    <t>3.50% (40-year retirement)</t>
  </si>
  <si>
    <t>3.00% (60-year retirement)</t>
  </si>
  <si>
    <t>4.00% (30-year retirement)</t>
  </si>
  <si>
    <t>STEP 5: YOUR FINAL FIRE NUMBER</t>
  </si>
  <si>
    <t>FIRE Number Worksheet</t>
  </si>
  <si>
    <t>STEP 4: PROVIDENT FUND SAVINGS ADJUSTMENT</t>
  </si>
  <si>
    <t>Transport</t>
  </si>
  <si>
    <t>Car loan/petrol/insurance, public transit, taxis, ride‑share</t>
  </si>
  <si>
    <t>Groceries, dining out, coffee shops, delivery apps</t>
  </si>
  <si>
    <t>Health, life, home, car insurance premiums</t>
  </si>
  <si>
    <t>Insurance</t>
  </si>
  <si>
    <t>Doctor visits, medications, supplements, dental, vision</t>
  </si>
  <si>
    <t>Healthcare</t>
  </si>
  <si>
    <t>Family</t>
  </si>
  <si>
    <t>Clothing, haircuts, gym memberships, subscriptions (Phone bill, Netflix, Spotify)</t>
  </si>
  <si>
    <t>Minimum payments on credit cards, student loans, personal loans</t>
  </si>
  <si>
    <t>Travel, hobbies, gifts, entertainment</t>
  </si>
  <si>
    <t>Discretionary</t>
  </si>
  <si>
    <t xml:space="preserve">References: </t>
  </si>
  <si>
    <t>Childcare, school fees, allowance for parents, helper</t>
  </si>
  <si>
    <t>Rent/mortgage, maintenance, utilities (electricity, water, internet)</t>
  </si>
  <si>
    <t>Annual car maintenance, property tax (divide by 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</si>
</sst>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libri Light"/>
      <family val="2"/>
    </font>
    <font>
      <sz val="10"/>
      <color rgb="FF0F1115"/>
      <name val="Calibri Light"/>
      <family val="2"/>
    </font>
    <font>
      <b/>
      <sz val="10"/>
      <color rgb="FF0F1115"/>
      <name val="Calibri Light"/>
      <family val="2"/>
    </font>
    <font>
      <b/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0"/>
      <color theme="0"/>
      <name val="Calibri Light"/>
      <family val="2"/>
    </font>
    <font>
      <b/>
      <sz val="10"/>
      <color theme="3"/>
      <name val="Calibri Light"/>
      <family val="2"/>
    </font>
    <font>
      <b/>
      <sz val="24"/>
      <color theme="3"/>
      <name val="Calibri Light"/>
      <family val="2"/>
    </font>
    <font>
      <b/>
      <sz val="24"/>
      <color theme="1"/>
      <name val="Calibri Light"/>
      <family val="2"/>
    </font>
    <font>
      <b/>
      <i/>
      <sz val="11"/>
      <color rgb="FF000099"/>
      <name val="Calibri Light"/>
      <family val="2"/>
    </font>
    <font>
      <i/>
      <sz val="11"/>
      <color rgb="FF000099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Trellis">
        <fgColor theme="0" tint="-0.2499465926084170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44" fontId="2" fillId="3" borderId="1" xfId="1" applyFont="1" applyFill="1" applyBorder="1"/>
    <xf numFmtId="9" fontId="2" fillId="3" borderId="2" xfId="2" applyFont="1" applyFill="1" applyBorder="1"/>
    <xf numFmtId="44" fontId="2" fillId="3" borderId="2" xfId="1" applyFont="1" applyFill="1" applyBorder="1" applyAlignment="1"/>
    <xf numFmtId="0" fontId="0" fillId="5" borderId="0" xfId="0" applyFill="1"/>
    <xf numFmtId="0" fontId="2" fillId="0" borderId="7" xfId="0" applyFont="1" applyBorder="1" applyAlignment="1">
      <alignment horizontal="left" indent="1"/>
    </xf>
    <xf numFmtId="0" fontId="2" fillId="0" borderId="0" xfId="0" applyFont="1" applyBorder="1"/>
    <xf numFmtId="0" fontId="2" fillId="0" borderId="8" xfId="0" applyFont="1" applyBorder="1"/>
    <xf numFmtId="0" fontId="6" fillId="0" borderId="7" xfId="0" applyFont="1" applyBorder="1" applyAlignment="1">
      <alignment horizontal="left" vertical="center" indent="1"/>
    </xf>
    <xf numFmtId="0" fontId="5" fillId="0" borderId="0" xfId="0" applyFont="1" applyBorder="1"/>
    <xf numFmtId="0" fontId="5" fillId="0" borderId="8" xfId="0" applyFont="1" applyBorder="1"/>
    <xf numFmtId="0" fontId="3" fillId="0" borderId="7" xfId="0" applyFont="1" applyBorder="1" applyAlignment="1">
      <alignment horizontal="left" vertical="center" indent="1"/>
    </xf>
    <xf numFmtId="44" fontId="2" fillId="0" borderId="8" xfId="1" applyFont="1" applyBorder="1"/>
    <xf numFmtId="0" fontId="4" fillId="0" borderId="7" xfId="0" applyFont="1" applyBorder="1" applyAlignment="1">
      <alignment horizontal="left" vertical="center" indent="1"/>
    </xf>
    <xf numFmtId="44" fontId="5" fillId="0" borderId="0" xfId="1" applyFont="1" applyBorder="1"/>
    <xf numFmtId="44" fontId="5" fillId="0" borderId="8" xfId="1" applyFont="1" applyBorder="1"/>
    <xf numFmtId="0" fontId="7" fillId="0" borderId="7" xfId="0" applyFont="1" applyBorder="1" applyAlignment="1">
      <alignment horizontal="left" vertical="center" indent="1"/>
    </xf>
    <xf numFmtId="44" fontId="2" fillId="0" borderId="0" xfId="1" applyFont="1" applyBorder="1"/>
    <xf numFmtId="10" fontId="3" fillId="0" borderId="0" xfId="2" applyNumberFormat="1" applyFont="1" applyBorder="1" applyAlignment="1">
      <alignment horizontal="right" vertical="center" indent="1"/>
    </xf>
    <xf numFmtId="44" fontId="2" fillId="0" borderId="8" xfId="0" applyNumberFormat="1" applyFont="1" applyBorder="1"/>
    <xf numFmtId="0" fontId="2" fillId="2" borderId="9" xfId="0" applyFont="1" applyFill="1" applyBorder="1" applyAlignment="1">
      <alignment horizontal="left" indent="1"/>
    </xf>
    <xf numFmtId="0" fontId="2" fillId="0" borderId="7" xfId="0" applyFont="1" applyBorder="1"/>
    <xf numFmtId="44" fontId="2" fillId="0" borderId="0" xfId="0" applyNumberFormat="1" applyFont="1" applyBorder="1"/>
    <xf numFmtId="44" fontId="5" fillId="0" borderId="0" xfId="0" applyNumberFormat="1" applyFont="1" applyBorder="1"/>
    <xf numFmtId="0" fontId="3" fillId="6" borderId="10" xfId="0" applyFont="1" applyFill="1" applyBorder="1" applyAlignment="1">
      <alignment horizontal="left" vertical="center" indent="1"/>
    </xf>
    <xf numFmtId="44" fontId="5" fillId="6" borderId="6" xfId="0" applyNumberFormat="1" applyFont="1" applyFill="1" applyBorder="1"/>
    <xf numFmtId="0" fontId="2" fillId="6" borderId="11" xfId="0" applyFont="1" applyFill="1" applyBorder="1" applyAlignment="1"/>
    <xf numFmtId="0" fontId="2" fillId="6" borderId="8" xfId="0" applyFont="1" applyFill="1" applyBorder="1" applyAlignment="1"/>
    <xf numFmtId="44" fontId="2" fillId="6" borderId="8" xfId="1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1" fillId="5" borderId="0" xfId="0" applyFont="1" applyFill="1"/>
    <xf numFmtId="0" fontId="12" fillId="5" borderId="0" xfId="0" applyFont="1" applyFill="1"/>
  </cellXfs>
  <cellStyles count="3">
    <cellStyle name="Currency" xfId="1" builtinId="4"/>
    <cellStyle name="Normal" xfId="0" builtinId="0"/>
    <cellStyle name="Percent" xfId="2" builtinId="5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  <numFmt numFmtId="34" formatCode="_-&quot;$&quot;* #,##0.00_-;\-&quot;$&quot;* #,##0.0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F1115"/>
        <name val="Calibri Light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family val="2"/>
        <scheme val="none"/>
      </font>
      <numFmt numFmtId="34" formatCode="_-&quot;$&quot;* #,##0.00_-;\-&quot;$&quot;* #,##0.0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F1115"/>
        <name val="Calibri Light"/>
        <family val="2"/>
        <scheme val="none"/>
      </font>
      <numFmt numFmtId="14" formatCode="0.00%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family val="2"/>
        <scheme val="none"/>
      </font>
      <alignment horizontal="left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Calibri Light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F1115"/>
        <name val="Calibri Light"/>
        <family val="2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F1115"/>
        <name val="Calibri Light"/>
        <family val="2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Calibri Light"/>
        <family val="2"/>
        <scheme val="none"/>
      </font>
    </dxf>
  </dxfs>
  <tableStyles count="0" defaultTableStyle="TableStyleMedium2" defaultPivotStyle="PivotStyleLight16"/>
  <colors>
    <mruColors>
      <color rgb="FF0000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467140</xdr:colOff>
      <xdr:row>1</xdr:row>
      <xdr:rowOff>30480</xdr:rowOff>
    </xdr:from>
    <xdr:to>
      <xdr:col>3</xdr:col>
      <xdr:colOff>1143000</xdr:colOff>
      <xdr:row>1</xdr:row>
      <xdr:rowOff>552756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D72DF4-6E74-4A28-83EE-F29384B6F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840" y="220980"/>
          <a:ext cx="1917920" cy="5222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484644C-8DF5-4879-A4F4-7905A0A8D362}" name="Table112" displayName="Table112" ref="B5:D16" totalsRowShown="0" headerRowDxfId="15" dataDxfId="14">
  <autoFilter ref="B5:D16" xr:uid="{2484644C-8DF5-4879-A4F4-7905A0A8D362}"/>
  <tableColumns count="3">
    <tableColumn id="1" xr3:uid="{B02FF32E-7CEC-477D-A385-32B748AA6DD9}" name="Category" dataDxfId="13"/>
    <tableColumn id="2" xr3:uid="{246CD506-ECF2-4710-8797-AD75E9B45501}" name="Monthly" dataDxfId="12" dataCellStyle="Currency"/>
    <tableColumn id="3" xr3:uid="{B6B8CAA6-2057-4511-818B-20FAD7A20589}" name="Yearly" dataDxfId="11" dataCellStyle="Currenc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C406091-556F-42A3-84D4-E19AC8BA9EC5}" name="Table413" displayName="Table413" ref="B20:C23" totalsRowShown="0" headerRowDxfId="10" dataDxfId="9">
  <autoFilter ref="B20:C23" xr:uid="{9C406091-556F-42A3-84D4-E19AC8BA9EC5}"/>
  <tableColumns count="2">
    <tableColumn id="1" xr3:uid="{91E0F4A3-ACA7-4CC4-9C47-87C88F38B152}" name="Adjustment Details" dataDxfId="8"/>
    <tableColumn id="2" xr3:uid="{9D826364-A3F1-4C69-B845-BB857C360B1C}" name="Amount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926F223-5B61-4A72-8368-9843D4F13ACD}" name="Table514" displayName="Table514" ref="B27:D31" totalsRowShown="0" headerRowDxfId="6" dataDxfId="5">
  <autoFilter ref="B27:D31" xr:uid="{0926F223-5B61-4A72-8368-9843D4F13ACD}"/>
  <tableColumns count="3">
    <tableColumn id="1" xr3:uid="{130FCA03-353D-4040-B9C0-0A6EA145F55F}" name="Expected Retirement Length (years)" dataDxfId="4"/>
    <tableColumn id="2" xr3:uid="{4D59E414-5CA0-4966-ADD4-11C33963E224}" name="Withdrawal rate " dataDxfId="3" dataCellStyle="Percent"/>
    <tableColumn id="3" xr3:uid="{5A93B74E-D386-4C11-8A07-A2D37F26CD9A}" name="FIRE Number" dataDxf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4109C49-01AB-4FEB-8D75-0685BE932205}" name="Table1015" displayName="Table1015" ref="B39:C44" totalsRowShown="0">
  <autoFilter ref="B39:C44" xr:uid="{54109C49-01AB-4FEB-8D75-0685BE932205}"/>
  <tableColumns count="2">
    <tableColumn id="1" xr3:uid="{887F75DB-0384-457C-8600-23B53DD1C9C2}" name="Expected Retirement Length (years)" dataDxfId="1"/>
    <tableColumn id="2" xr3:uid="{AEB3265B-E28B-4C8C-BB9F-479947BD627D}" name="FIRE Numbe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ACDC-969C-4B3D-80E6-5993FB8A0B7B}">
  <dimension ref="B1:F44"/>
  <sheetViews>
    <sheetView tabSelected="1" zoomScaleNormal="100" workbookViewId="0">
      <selection activeCell="K16" sqref="K16"/>
    </sheetView>
  </sheetViews>
  <sheetFormatPr defaultRowHeight="14.4" x14ac:dyDescent="0.3"/>
  <cols>
    <col min="1" max="1" width="4.21875" style="4" customWidth="1"/>
    <col min="2" max="2" width="44.109375" style="4" bestFit="1" customWidth="1"/>
    <col min="3" max="3" width="18.109375" style="4" bestFit="1" customWidth="1"/>
    <col min="4" max="4" width="18.5546875" style="4" customWidth="1"/>
    <col min="5" max="16384" width="8.88671875" style="4"/>
  </cols>
  <sheetData>
    <row r="1" spans="2:6" ht="15" thickBot="1" x14ac:dyDescent="0.35"/>
    <row r="2" spans="2:6" ht="46.2" customHeight="1" thickBot="1" x14ac:dyDescent="0.35">
      <c r="B2" s="32" t="s">
        <v>30</v>
      </c>
      <c r="C2" s="33"/>
      <c r="D2" s="34"/>
    </row>
    <row r="3" spans="2:6" ht="15" thickBot="1" x14ac:dyDescent="0.35">
      <c r="B3" s="29" t="s">
        <v>0</v>
      </c>
      <c r="C3" s="30"/>
      <c r="D3" s="31"/>
    </row>
    <row r="4" spans="2:6" x14ac:dyDescent="0.3">
      <c r="B4" s="5"/>
      <c r="C4" s="6"/>
      <c r="D4" s="7"/>
    </row>
    <row r="5" spans="2:6" x14ac:dyDescent="0.3">
      <c r="B5" s="8" t="s">
        <v>3</v>
      </c>
      <c r="C5" s="9" t="s">
        <v>1</v>
      </c>
      <c r="D5" s="10" t="s">
        <v>2</v>
      </c>
      <c r="F5" s="35" t="s">
        <v>44</v>
      </c>
    </row>
    <row r="6" spans="2:6" x14ac:dyDescent="0.3">
      <c r="B6" s="11" t="s">
        <v>4</v>
      </c>
      <c r="C6" s="1">
        <v>2900</v>
      </c>
      <c r="D6" s="12">
        <f>C6*12</f>
        <v>34800</v>
      </c>
      <c r="F6" s="36" t="s">
        <v>46</v>
      </c>
    </row>
    <row r="7" spans="2:6" x14ac:dyDescent="0.3">
      <c r="B7" s="11" t="s">
        <v>32</v>
      </c>
      <c r="C7" s="1">
        <v>1550</v>
      </c>
      <c r="D7" s="12">
        <f t="shared" ref="D7:D15" si="0">C7*12</f>
        <v>18600</v>
      </c>
      <c r="F7" s="36" t="s">
        <v>33</v>
      </c>
    </row>
    <row r="8" spans="2:6" x14ac:dyDescent="0.3">
      <c r="B8" s="11" t="s">
        <v>5</v>
      </c>
      <c r="C8" s="1">
        <v>900</v>
      </c>
      <c r="D8" s="12">
        <f t="shared" si="0"/>
        <v>10800</v>
      </c>
      <c r="F8" s="36" t="s">
        <v>34</v>
      </c>
    </row>
    <row r="9" spans="2:6" x14ac:dyDescent="0.3">
      <c r="B9" s="11" t="s">
        <v>36</v>
      </c>
      <c r="C9" s="1">
        <v>350</v>
      </c>
      <c r="D9" s="12">
        <f t="shared" si="0"/>
        <v>4200</v>
      </c>
      <c r="F9" s="36" t="s">
        <v>35</v>
      </c>
    </row>
    <row r="10" spans="2:6" x14ac:dyDescent="0.3">
      <c r="B10" s="11" t="s">
        <v>38</v>
      </c>
      <c r="C10" s="1">
        <v>100</v>
      </c>
      <c r="D10" s="12">
        <f t="shared" si="0"/>
        <v>1200</v>
      </c>
      <c r="F10" s="36" t="s">
        <v>37</v>
      </c>
    </row>
    <row r="11" spans="2:6" x14ac:dyDescent="0.3">
      <c r="B11" s="11" t="s">
        <v>6</v>
      </c>
      <c r="C11" s="1">
        <v>350</v>
      </c>
      <c r="D11" s="12">
        <f t="shared" si="0"/>
        <v>4200</v>
      </c>
      <c r="F11" s="36" t="s">
        <v>40</v>
      </c>
    </row>
    <row r="12" spans="2:6" x14ac:dyDescent="0.3">
      <c r="B12" s="11" t="s">
        <v>39</v>
      </c>
      <c r="C12" s="1">
        <v>500</v>
      </c>
      <c r="D12" s="12">
        <f t="shared" si="0"/>
        <v>6000</v>
      </c>
      <c r="F12" s="36" t="s">
        <v>45</v>
      </c>
    </row>
    <row r="13" spans="2:6" x14ac:dyDescent="0.3">
      <c r="B13" s="11" t="s">
        <v>7</v>
      </c>
      <c r="C13" s="1">
        <v>400</v>
      </c>
      <c r="D13" s="12">
        <f t="shared" si="0"/>
        <v>4800</v>
      </c>
      <c r="F13" s="36" t="s">
        <v>41</v>
      </c>
    </row>
    <row r="14" spans="2:6" x14ac:dyDescent="0.3">
      <c r="B14" s="11" t="s">
        <v>43</v>
      </c>
      <c r="C14" s="1">
        <v>800</v>
      </c>
      <c r="D14" s="12">
        <f t="shared" si="0"/>
        <v>9600</v>
      </c>
      <c r="F14" s="36" t="s">
        <v>42</v>
      </c>
    </row>
    <row r="15" spans="2:6" x14ac:dyDescent="0.3">
      <c r="B15" s="11" t="s">
        <v>9</v>
      </c>
      <c r="C15" s="1">
        <v>250</v>
      </c>
      <c r="D15" s="12">
        <f t="shared" si="0"/>
        <v>3000</v>
      </c>
      <c r="F15" s="36" t="s">
        <v>47</v>
      </c>
    </row>
    <row r="16" spans="2:6" x14ac:dyDescent="0.3">
      <c r="B16" s="13" t="s">
        <v>8</v>
      </c>
      <c r="C16" s="14">
        <f>SUM(C6:C15)</f>
        <v>8100</v>
      </c>
      <c r="D16" s="15">
        <f>SUM(D6:D15)</f>
        <v>97200</v>
      </c>
    </row>
    <row r="17" spans="2:4" ht="15" thickBot="1" x14ac:dyDescent="0.35">
      <c r="B17" s="5"/>
      <c r="C17" s="6"/>
      <c r="D17" s="7"/>
    </row>
    <row r="18" spans="2:4" ht="15" thickBot="1" x14ac:dyDescent="0.35">
      <c r="B18" s="29" t="s">
        <v>10</v>
      </c>
      <c r="C18" s="30"/>
      <c r="D18" s="31"/>
    </row>
    <row r="19" spans="2:4" x14ac:dyDescent="0.3">
      <c r="B19" s="11"/>
      <c r="C19" s="6"/>
      <c r="D19" s="7"/>
    </row>
    <row r="20" spans="2:4" x14ac:dyDescent="0.3">
      <c r="B20" s="16" t="s">
        <v>15</v>
      </c>
      <c r="C20" s="6" t="s">
        <v>16</v>
      </c>
      <c r="D20" s="27"/>
    </row>
    <row r="21" spans="2:4" x14ac:dyDescent="0.3">
      <c r="B21" s="11" t="s">
        <v>11</v>
      </c>
      <c r="C21" s="17">
        <f>D16</f>
        <v>97200</v>
      </c>
      <c r="D21" s="27"/>
    </row>
    <row r="22" spans="2:4" x14ac:dyDescent="0.3">
      <c r="B22" s="11" t="s">
        <v>12</v>
      </c>
      <c r="C22" s="2">
        <v>-0.2</v>
      </c>
      <c r="D22" s="27"/>
    </row>
    <row r="23" spans="2:4" x14ac:dyDescent="0.3">
      <c r="B23" s="11" t="s">
        <v>17</v>
      </c>
      <c r="C23" s="17">
        <f>(1+C22)*C21</f>
        <v>77760</v>
      </c>
      <c r="D23" s="27"/>
    </row>
    <row r="24" spans="2:4" ht="15" thickBot="1" x14ac:dyDescent="0.35">
      <c r="B24" s="5"/>
      <c r="C24" s="6"/>
      <c r="D24" s="7"/>
    </row>
    <row r="25" spans="2:4" ht="15" thickBot="1" x14ac:dyDescent="0.35">
      <c r="B25" s="29" t="s">
        <v>13</v>
      </c>
      <c r="C25" s="30"/>
      <c r="D25" s="31"/>
    </row>
    <row r="26" spans="2:4" x14ac:dyDescent="0.3">
      <c r="B26" s="11"/>
      <c r="C26" s="6"/>
      <c r="D26" s="7"/>
    </row>
    <row r="27" spans="2:4" x14ac:dyDescent="0.3">
      <c r="B27" s="16" t="s">
        <v>22</v>
      </c>
      <c r="C27" s="6" t="s">
        <v>23</v>
      </c>
      <c r="D27" s="7" t="s">
        <v>24</v>
      </c>
    </row>
    <row r="28" spans="2:4" x14ac:dyDescent="0.3">
      <c r="B28" s="5" t="s">
        <v>18</v>
      </c>
      <c r="C28" s="18">
        <v>0.04</v>
      </c>
      <c r="D28" s="19">
        <f>1/Table514[[#This Row],[Withdrawal rate ]]*C23</f>
        <v>1944000</v>
      </c>
    </row>
    <row r="29" spans="2:4" x14ac:dyDescent="0.3">
      <c r="B29" s="5" t="s">
        <v>19</v>
      </c>
      <c r="C29" s="18">
        <v>3.5000000000000003E-2</v>
      </c>
      <c r="D29" s="19">
        <f>1/Table514[[#This Row],[Withdrawal rate ]]*C23</f>
        <v>2221714.2857142854</v>
      </c>
    </row>
    <row r="30" spans="2:4" x14ac:dyDescent="0.3">
      <c r="B30" s="5" t="s">
        <v>20</v>
      </c>
      <c r="C30" s="18">
        <v>3.2500000000000001E-2</v>
      </c>
      <c r="D30" s="19">
        <f>1/Table514[[#This Row],[Withdrawal rate ]]*C23</f>
        <v>2392615.3846153845</v>
      </c>
    </row>
    <row r="31" spans="2:4" x14ac:dyDescent="0.3">
      <c r="B31" s="5" t="s">
        <v>21</v>
      </c>
      <c r="C31" s="18">
        <v>0.03</v>
      </c>
      <c r="D31" s="19">
        <f>1/Table514[[#This Row],[Withdrawal rate ]]*C23</f>
        <v>2592000</v>
      </c>
    </row>
    <row r="32" spans="2:4" ht="15" thickBot="1" x14ac:dyDescent="0.35">
      <c r="B32" s="5"/>
      <c r="C32" s="6"/>
      <c r="D32" s="7"/>
    </row>
    <row r="33" spans="2:4" ht="15" thickBot="1" x14ac:dyDescent="0.35">
      <c r="B33" s="29" t="s">
        <v>31</v>
      </c>
      <c r="C33" s="30"/>
      <c r="D33" s="31"/>
    </row>
    <row r="34" spans="2:4" x14ac:dyDescent="0.3">
      <c r="B34" s="11"/>
      <c r="C34" s="6"/>
      <c r="D34" s="7"/>
    </row>
    <row r="35" spans="2:4" x14ac:dyDescent="0.3">
      <c r="B35" s="20" t="s">
        <v>25</v>
      </c>
      <c r="C35" s="3">
        <v>300000</v>
      </c>
      <c r="D35" s="28"/>
    </row>
    <row r="36" spans="2:4" ht="15" thickBot="1" x14ac:dyDescent="0.35">
      <c r="B36" s="21"/>
      <c r="C36" s="6"/>
      <c r="D36" s="7"/>
    </row>
    <row r="37" spans="2:4" ht="15" thickBot="1" x14ac:dyDescent="0.35">
      <c r="B37" s="29" t="s">
        <v>29</v>
      </c>
      <c r="C37" s="30"/>
      <c r="D37" s="31"/>
    </row>
    <row r="38" spans="2:4" x14ac:dyDescent="0.3">
      <c r="B38" s="11"/>
      <c r="C38" s="22"/>
      <c r="D38" s="7"/>
    </row>
    <row r="39" spans="2:4" x14ac:dyDescent="0.3">
      <c r="B39" s="16" t="s">
        <v>22</v>
      </c>
      <c r="C39" s="6" t="s">
        <v>24</v>
      </c>
      <c r="D39" s="27"/>
    </row>
    <row r="40" spans="2:4" x14ac:dyDescent="0.3">
      <c r="B40" s="11" t="s">
        <v>28</v>
      </c>
      <c r="C40" s="23">
        <f>D28-C35</f>
        <v>1644000</v>
      </c>
      <c r="D40" s="27"/>
    </row>
    <row r="41" spans="2:4" x14ac:dyDescent="0.3">
      <c r="B41" s="11" t="s">
        <v>26</v>
      </c>
      <c r="C41" s="23">
        <f>D29-C35</f>
        <v>1921714.2857142854</v>
      </c>
      <c r="D41" s="27"/>
    </row>
    <row r="42" spans="2:4" x14ac:dyDescent="0.3">
      <c r="B42" s="11" t="s">
        <v>14</v>
      </c>
      <c r="C42" s="23">
        <f>D30-C35</f>
        <v>2092615.3846153845</v>
      </c>
      <c r="D42" s="27"/>
    </row>
    <row r="43" spans="2:4" x14ac:dyDescent="0.3">
      <c r="B43" s="11" t="s">
        <v>27</v>
      </c>
      <c r="C43" s="23">
        <f>D31-C35</f>
        <v>2292000</v>
      </c>
      <c r="D43" s="27"/>
    </row>
    <row r="44" spans="2:4" ht="15" thickBot="1" x14ac:dyDescent="0.35">
      <c r="B44" s="24"/>
      <c r="C44" s="25"/>
      <c r="D44" s="26"/>
    </row>
  </sheetData>
  <mergeCells count="6">
    <mergeCell ref="B37:D37"/>
    <mergeCell ref="B2:D2"/>
    <mergeCell ref="B3:D3"/>
    <mergeCell ref="B18:D18"/>
    <mergeCell ref="B25:D25"/>
    <mergeCell ref="B33:D33"/>
  </mergeCells>
  <pageMargins left="0.7" right="0.7" top="0.75" bottom="0.75" header="0.3" footer="0.3"/>
  <pageSetup paperSize="9" orientation="portrait" horizontalDpi="4294967293" verticalDpi="0" r:id="rId1"/>
  <drawing r:id="rId2"/>
  <tableParts count="4"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I D A A B Q S w M E F A A C A A g A b h C w X J T M b z O n A A A A + A A A A B I A H A B D b 2 5 m a W c v U G F j a 2 F n Z S 5 4 b W w g o h g A K K A U A A A A A A A A A A A A A A A A A A A A A A A A A A A A h Y + x D o I w G I R f h X S n L S U k h p Q y O L h I Y k J i X J t S o R F + D C 2 W d 3 P w k X w F M Y q 6 O d x w d 9 9 w d 7 / e e D 5 1 b X D R g z U 9 Z C j C F A U a V F 8 Z q D M 0 u m O 4 Q r n g O 6 l O s t b B D I N N J 1 t l q H H u n B L i v c c + x v 1 Q E 0 Z p R A 7 F t l S N 7 i T 6 w O Y / H B q w T o L S S P D 9 a 4 x g O I p n J T R h m H K y x L w w 8 E X Y v P j Z / o R 8 P b Z u H L T Q E J Y b T h b L y f u F e A B Q S w M E F A A C A A g A b h C w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4 Q s F z l B e K H u Q A A A A g B A A A T A B w A R m 9 y b X V s Y X M v U 2 V j d G l v b j E u b S C i G A A o o B Q A A A A A A A A A A A A A A A A A A A A A A A A A A A B t j k 0 L g k A Q h u + C / 2 H Z L g U i C N F F O i 0 d O t R F I U I 8 b D a p u O 7 E O I I i / v f W v E V z G X g / n p k O C q 7 R i m T d U e x 7 v t d V m u A p U v 0 w E I m j M M C + J 9 w k 2 F M B T j k N B Z h Q 9 U R g + Y b U P B C b 7 W 7 K r r q F o 1 y b M p 8 z h Z Z d J A 9 W w E a q S t t y g Y 9 v k I 7 0 j Y Y p a d u 9 k F q F p m / t Y n b b 9 V o w T V J p h h J p l I F g Z w m G g e d A T P L i 8 J V Z 9 L P l w z 5 c i l / j D p p + 9 X n n e 7 X 9 + 0 j 8 A V B L A Q I t A B Q A A g A I A G 4 Q s F y U z G 8 z p w A A A P g A A A A S A A A A A A A A A A A A A A A A A A A A A A B D b 2 5 m a W c v U G F j a 2 F n Z S 5 4 b W x Q S w E C L Q A U A A I A C A B u E L B c D 8 r p q 6 Q A A A D p A A A A E w A A A A A A A A A A A A A A A A D z A A A A W 0 N v b n R l b n R f V H l w Z X N d L n h t b F B L A Q I t A B Q A A g A I A G 4 Q s F z l B e K H u Q A A A A g B A A A T A A A A A A A A A A A A A A A A A O Q B A A B G b 3 J t d W x h c y 9 T Z W N 0 a W 9 u M S 5 t U E s F B g A A A A A D A A M A w g A A A O o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I J A A A A A A A A A A k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j N T g 0 Z j V l Z C 1 m Y m Q w L T R m M z E t Y j k 5 Z i 0 0 Z T d k N T g 4 Y 2 M 2 N j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1 L T E 1 V D E 4 O j A y O j E y L j k 4 M z A z N D V a I i A v P j x F b n R y e S B U e X B l P S J G a W x s Q 2 9 s d W 1 u V H l w Z X M i I F Z h b H V l P S J z Q m d N R C I g L z 4 8 R W 5 0 c n k g V H l w Z T 0 i R m l s b E N v b H V t b k 5 h b W V z I i B W Y W x 1 Z T 0 i c 1 s m c X V v d D t D Y X R l Z 2 9 y e S Z x d W 9 0 O y w m c X V v d D t N b 2 5 0 a G x 5 J n F 1 b 3 Q 7 L C Z x d W 9 0 O 1 l l Y X J s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D Y X R l Z 2 9 y e S w w f S Z x d W 9 0 O y w m c X V v d D t T Z W N 0 a W 9 u M S 9 U Y W J s Z T E v Q X V 0 b 1 J l b W 9 2 Z W R D b 2 x 1 b W 5 z M S 5 7 T W 9 u d G h s e S w x f S Z x d W 9 0 O y w m c X V v d D t T Z W N 0 a W 9 u M S 9 U Y W J s Z T E v Q X V 0 b 1 J l b W 9 2 Z W R D b 2 x 1 b W 5 z M S 5 7 W W V h c m x 5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S 9 B d X R v U m V t b 3 Z l Z E N v b H V t b n M x L n t D Y X R l Z 2 9 y e S w w f S Z x d W 9 0 O y w m c X V v d D t T Z W N 0 a W 9 u M S 9 U Y W J s Z T E v Q X V 0 b 1 J l b W 9 2 Z W R D b 2 x 1 b W 5 z M S 5 7 T W 9 u d G h s e S w x f S Z x d W 9 0 O y w m c X V v d D t T Z W N 0 a W 9 u M S 9 U Y W J s Z T E v Q X V 0 b 1 J l b W 9 2 Z W R D b 2 x 1 b W 5 z M S 5 7 W W V h c m x 5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y X z I c T 4 Z J B v u p D x s Y R d 7 w A A A A A A g A A A A A A E G Y A A A A B A A A g A A A A 4 i j p a E u 3 J i J T G A U B x V o f + V h Q M f m N K y 4 + a Z 6 l X M s j E e c A A A A A D o A A A A A C A A A g A A A A L J 3 z T 8 q 2 p 7 x 2 R 6 k / G V 8 c G g N W S 6 J 4 + 6 t v 8 C s b v k p F 0 y B Q A A A A r U j W h C Q J i 5 2 q y F a V I 6 d p F D e c D J P j B v J 4 h X z + T O o a J u b j M T F L B w f 4 7 A B 7 X F b e S n f I z a R u F X t 8 S G d 2 O g 4 C o y 8 w + e L l 9 D 4 D + m m 0 U V G Q q f 4 M + / l A A A A A h 8 l + w i V f / F E + p 3 8 A 3 H P N u n u m a o 0 u + L 5 u F c 5 f m L e 9 r L h 6 5 2 n e z z 9 W q i Z z 7 V G H T Q a N W r A e 0 1 7 d Z S 7 X r v O C w a 0 8 c A = = < / D a t a M a s h u p > 
</file>

<file path=customXml/itemProps1.xml><?xml version="1.0" encoding="utf-8"?>
<ds:datastoreItem xmlns:ds="http://schemas.openxmlformats.org/officeDocument/2006/customXml" ds:itemID="{8889A4D5-C114-42BF-8BEE-45CD36E9D20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FIRE Number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FIRE Number Worksheet</dc:title>
  <dc:creator>Siljack Wong</dc:creator>
  <cp:lastModifiedBy>Siljack Wong</cp:lastModifiedBy>
  <dcterms:created xsi:type="dcterms:W3CDTF">2026-05-15T14:24:53Z</dcterms:created>
  <dcterms:modified xsi:type="dcterms:W3CDTF">2026-05-16T19:37:53Z</dcterms:modified>
</cp:coreProperties>
</file>